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d191022\Documents\"/>
    </mc:Choice>
  </mc:AlternateContent>
  <xr:revisionPtr revIDLastSave="0" documentId="13_ncr:1_{8052DA94-0C29-4A87-853A-F87063C45C4B}" xr6:coauthVersionLast="47" xr6:coauthVersionMax="47" xr10:uidLastSave="{00000000-0000-0000-0000-000000000000}"/>
  <bookViews>
    <workbookView xWindow="-120" yWindow="-120" windowWidth="20730" windowHeight="11160" tabRatio="551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Hoja1!$4:$4</definedName>
  </definedNames>
  <calcPr calcId="181029"/>
</workbook>
</file>

<file path=xl/calcChain.xml><?xml version="1.0" encoding="utf-8"?>
<calcChain xmlns="http://schemas.openxmlformats.org/spreadsheetml/2006/main">
  <c r="V29" i="1" l="1"/>
  <c r="X8" i="1"/>
  <c r="W6" i="1"/>
  <c r="W29" i="1" s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5" i="1"/>
  <c r="X15" i="1"/>
  <c r="AA29" i="1" l="1"/>
  <c r="Z29" i="1"/>
  <c r="Y29" i="1"/>
  <c r="P29" i="1"/>
  <c r="X5" i="1"/>
  <c r="X27" i="1"/>
  <c r="C36" i="1" l="1"/>
  <c r="Y30" i="1"/>
  <c r="C37" i="1"/>
  <c r="U29" i="1"/>
  <c r="T29" i="1"/>
  <c r="S29" i="1"/>
  <c r="R29" i="1"/>
  <c r="Q29" i="1"/>
  <c r="P30" i="1" s="1"/>
  <c r="X28" i="1"/>
  <c r="X25" i="1"/>
  <c r="X26" i="1"/>
  <c r="X6" i="1"/>
  <c r="X7" i="1"/>
  <c r="X9" i="1"/>
  <c r="X10" i="1"/>
  <c r="X11" i="1"/>
  <c r="X13" i="1"/>
  <c r="X14" i="1"/>
  <c r="X16" i="1"/>
  <c r="X17" i="1"/>
  <c r="X18" i="1"/>
  <c r="X19" i="1"/>
  <c r="X20" i="1"/>
  <c r="X21" i="1"/>
  <c r="X22" i="1"/>
  <c r="X23" i="1"/>
  <c r="X24" i="1"/>
  <c r="X12" i="1" l="1"/>
  <c r="X29" i="1" s="1"/>
  <c r="W30" i="1" s="1"/>
  <c r="F40" i="1"/>
  <c r="F37" i="1" l="1"/>
  <c r="D36" i="1" l="1"/>
  <c r="F36" i="1"/>
  <c r="H35" i="1" s="1"/>
  <c r="C39" i="1" l="1"/>
  <c r="C40" i="1"/>
  <c r="F39" i="1"/>
  <c r="C38" i="1" l="1"/>
  <c r="O35" i="1"/>
  <c r="N35" i="1"/>
  <c r="L35" i="1"/>
  <c r="K35" i="1"/>
  <c r="F38" i="1" l="1"/>
  <c r="E36" i="1"/>
  <c r="M6" i="1"/>
  <c r="M7" i="1"/>
  <c r="M8" i="1"/>
  <c r="M10" i="1"/>
  <c r="M33" i="1"/>
  <c r="M35" i="1"/>
  <c r="M5" i="1"/>
  <c r="G38" i="1" l="1"/>
</calcChain>
</file>

<file path=xl/sharedStrings.xml><?xml version="1.0" encoding="utf-8"?>
<sst xmlns="http://schemas.openxmlformats.org/spreadsheetml/2006/main" count="186" uniqueCount="102">
  <si>
    <t>FECHA  DE SOLICITUD</t>
  </si>
  <si>
    <t>ACCIONES CUMPLIDAS</t>
  </si>
  <si>
    <t>PARROQUIA</t>
  </si>
  <si>
    <t>ESTADO DE ASISTENCIA</t>
  </si>
  <si>
    <t>FOTOGRAFÍA ADJUNTA</t>
  </si>
  <si>
    <t>OBSERVACIONES</t>
  </si>
  <si>
    <t>NORTE</t>
  </si>
  <si>
    <t>CUMPLIDA</t>
  </si>
  <si>
    <t>SUR</t>
  </si>
  <si>
    <t>ING. LUIS MANUEL VILLAZHAÑAY ZUÑIGA</t>
  </si>
  <si>
    <t xml:space="preserve">CENTRO </t>
  </si>
  <si>
    <t>TOTAL</t>
  </si>
  <si>
    <t>TECNICO DE OO.PP CONAGOPARE-MS</t>
  </si>
  <si>
    <t>PERIODO</t>
  </si>
  <si>
    <t xml:space="preserve">PRESUPUESTO </t>
  </si>
  <si>
    <t>N° DOCUMENTO</t>
  </si>
  <si>
    <t>INF</t>
  </si>
  <si>
    <t>FIS</t>
  </si>
  <si>
    <t xml:space="preserve">Oficio Nª. GPEO-P-079-2018 </t>
  </si>
  <si>
    <t>Oficio No. GPEO-P-083-2017</t>
  </si>
  <si>
    <t>S</t>
  </si>
  <si>
    <t>N</t>
  </si>
  <si>
    <t>C</t>
  </si>
  <si>
    <t>PROYECTO</t>
  </si>
  <si>
    <t>BDE</t>
  </si>
  <si>
    <t>DESCRIPCION</t>
  </si>
  <si>
    <t>GAD</t>
  </si>
  <si>
    <t>FISCALIZACION</t>
  </si>
  <si>
    <t>CTEA</t>
  </si>
  <si>
    <t>ARCOM</t>
  </si>
  <si>
    <t>NUMEROS DE GAD PARROQUIALES INTERVENIDOS</t>
  </si>
  <si>
    <t>PROYECTOS BDE</t>
  </si>
  <si>
    <t>PROYECTOS CTEA</t>
  </si>
  <si>
    <t>PROYECTOS REALIZADOS PARA GADs PARROQUIALES  POR ZONA</t>
  </si>
  <si>
    <t>PROYECTOS DE OO.PP Y EN GENERAL</t>
  </si>
  <si>
    <t>PRESUPUESTO / MONTO</t>
  </si>
  <si>
    <t>MONTO TOTAL:</t>
  </si>
  <si>
    <t>SANTIAGO</t>
  </si>
  <si>
    <t>GUALAQUIZA</t>
  </si>
  <si>
    <t>SAN JUAN BOSCO</t>
  </si>
  <si>
    <t>MORONA</t>
  </si>
  <si>
    <t>PROYECTOS ARCOM/SRIA MINAS</t>
  </si>
  <si>
    <t>COPAL</t>
  </si>
  <si>
    <t>GADP</t>
  </si>
  <si>
    <t>CHUPIANZA</t>
  </si>
  <si>
    <t>otros) EM ELEC, GAD PROV., MUNICIPIO, CONAGOPARE Y SEC DEPORTE</t>
  </si>
  <si>
    <t>MAAE</t>
  </si>
  <si>
    <t>PROYECTOS MAAE</t>
  </si>
  <si>
    <t>CHIVIAZA</t>
  </si>
  <si>
    <t>PAN DE AZUCAR</t>
  </si>
  <si>
    <t>BERMEJOS</t>
  </si>
  <si>
    <t>CHINIMBIMI</t>
  </si>
  <si>
    <t>ADMINISTRACION</t>
  </si>
  <si>
    <t>PROAÑO</t>
  </si>
  <si>
    <t>RIO BLANCO</t>
  </si>
  <si>
    <t>SINAI</t>
  </si>
  <si>
    <t>PROYECTO Y FISCALIZACION</t>
  </si>
  <si>
    <t>MONTO</t>
  </si>
  <si>
    <t>CENTRO</t>
  </si>
  <si>
    <t>ASISTENCIA TECNICA, PARTICIPACION EN LA RECEPCION PROVISIONAL DE LA OBRA</t>
  </si>
  <si>
    <t>Proyecto / informes tecnicos</t>
  </si>
  <si>
    <t>Administracion de procesos</t>
  </si>
  <si>
    <t>Fiscalizaciones</t>
  </si>
  <si>
    <t>Asesoria tecnica</t>
  </si>
  <si>
    <t>CHIVIAZA, CONCHAY, COPAL, CUMANDA, INDANZA, PAN DE AZUCAR, PANANZA, PROAÑO, RIO BLANCO, SANGAY</t>
  </si>
  <si>
    <t>BERMEJOS, CHIVIAZA, CONAGOPARE, COPAL, PANANZA, PROAÑO, SANGAY</t>
  </si>
  <si>
    <t>Tecnico Delegado</t>
  </si>
  <si>
    <t>ALSHI 9 OCT., CHINIMBIMI</t>
  </si>
  <si>
    <t>CUMANDA, PROAÑO, SINAI</t>
  </si>
  <si>
    <t>ADECUACION DE BODEGA AL ESPACIO CUBIERTO, EN LA COMUNIDAD
PLAN GRANDE</t>
  </si>
  <si>
    <t>SAN LUIS DEL ACHO</t>
  </si>
  <si>
    <t>ADECUACION Y CONSTRUCCION DE UN BAR EN EL ESPACIO CUBIERTO
DE SAN ANTONIO</t>
  </si>
  <si>
    <t>Oficio No. GPEO-P-083-2018</t>
  </si>
  <si>
    <t>EMBELLECIMIENTO DE LOS ESPACIOS PUBLICOS DEL CENTRO
PARROQUIAL DE BERMEJOS</t>
  </si>
  <si>
    <t>CONSTRUCCIÓN DEL CERRAMIENTO
DE LA ESCUELA SAN FRANCISCO DE CHINIMBIMI SEGUNDA ETAPA</t>
  </si>
  <si>
    <t>ASISTENCIA TECNICA, PARTICIPACION EN LA RECEPCION DEFINITIVA DE LA OBRA</t>
  </si>
  <si>
    <t xml:space="preserve">Mantenimiento de la Casa Comunal de la Comunidad la Esperanza”
</t>
  </si>
  <si>
    <t>MANTENIMIENTO DE LA CASA COMUNAL PERTENECIENTE A LA COMUNIDAD SANTAMAS</t>
  </si>
  <si>
    <t>CONSTRUCCION DEL PUENTE PEATONAL SOBRE EL RIO GUANTIPI DE LA COMNUNIDAD
LA ESPERANZA</t>
  </si>
  <si>
    <t>ADECUACIONES EN EL RECINTO FERIAL
DE SANTA SUSANA DE CHIVIAZA, CANTÓN
LIMÓN INDANZA, PROVINCIA DE MORONA
SANTIAGO</t>
  </si>
  <si>
    <t xml:space="preserve"> AFIRMADO DE LA VÍA PAMAS, DE LA COMUNIDAD PAMAS PARROQUIA
SANTA SUSANA DE CHIVIAZA</t>
  </si>
  <si>
    <t>CAMBIO DE TECHO DE LA ESCUELA DE LA COMUNIDAD DE CHUPIANZA
GRANDE</t>
  </si>
  <si>
    <t>REMODELACIÓN Y AMPLIACIÓN DE LA CASETA BAR EN LA COMUNIDAD DE CHUPIANZA CHICO
PP2022</t>
  </si>
  <si>
    <t>ADECUACIÓN E INTERVENCIÓN EN LA INSTITUCIÓN EDUCATIVA</t>
  </si>
  <si>
    <t>CONSTRUCCIÓN DEL CERRAMIENTO DEL EDIFICIO DEL CONAGOPARE</t>
  </si>
  <si>
    <t>CONAGOPARE MS</t>
  </si>
  <si>
    <t>MANTENIMIENTO DEL EDIFICIO CONAGOPARE MORONA SANTIAGO</t>
  </si>
  <si>
    <t>MANTENIMEINTO DE CAMINOS DE HERRADURA</t>
  </si>
  <si>
    <t xml:space="preserve">CONSTRUCCIÓN DE UNA CUBIERTA METÁLICA EN LA ESCUELA DE
EDUCACIÓN BÁSICA LAS ORQUÍDEAS </t>
  </si>
  <si>
    <t>mantenimiento y/o construcción de la
vialidad rural y caminos ecológicos dentro de la jurisdicción parroquia</t>
  </si>
  <si>
    <t>AMPLIACIÓN
Y MEJORA DE REDES ELÉCTRICAS. NUKANTAI CENTRO</t>
  </si>
  <si>
    <t>PATUCA</t>
  </si>
  <si>
    <t>CONSTRUCCION DE CENTRO DE
EXPOSICIÓN Y COMERCIALIZACIÓN DE PRODUCTOS DE LA ZONA EN LA
COMUNIDAD DOMONO</t>
  </si>
  <si>
    <t>ADECUACION Y MANTENIMIENTO DE OBRA EN LAS COMUNIDADES DE
PACCHA, LENIN MORENO Y NUEVA JERUSALEN</t>
  </si>
  <si>
    <t>MANTENIMIENTO Y ADECUACIÓN DE LAS PARADAS DE BUSES EXISTENTES
DENTRO DE LA PARROQUIA RIO BLANCO</t>
  </si>
  <si>
    <t>REPARACIÒN DE LA MOLIENDA COMUNITARIA EN LA COMUNIDAD
QUINTA COOPERATIVA</t>
  </si>
  <si>
    <t>FISCALIZACION Y RECEPCION DEFINITIVA DE LA OBRA</t>
  </si>
  <si>
    <t>“ADECUACION DE PLATAFORMA PARA ELABORACIÓN DE ABONOS EN LA
CHACRA INTEGRAL</t>
  </si>
  <si>
    <t>FISCA
/
ADM</t>
  </si>
  <si>
    <t>FISCALIZACION/ADMINISTRACION DE OBRA PUBLICA</t>
  </si>
  <si>
    <t>INFORME ANUAL DE ACTIVIDADES</t>
  </si>
  <si>
    <t>ING. LUIS MANUEL VILLAZHAÑAY ZUÑIGA
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</si>
</sst>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14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0" fillId="0" borderId="24" xfId="0" applyBorder="1"/>
    <xf numFmtId="14" fontId="0" fillId="0" borderId="25" xfId="0" applyNumberFormat="1" applyBorder="1" applyAlignment="1">
      <alignment vertical="center"/>
    </xf>
    <xf numFmtId="14" fontId="0" fillId="0" borderId="12" xfId="0" applyNumberForma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0" fontId="1" fillId="0" borderId="20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1" xfId="0" applyBorder="1"/>
    <xf numFmtId="2" fontId="5" fillId="0" borderId="20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 wrapText="1"/>
    </xf>
    <xf numFmtId="2" fontId="0" fillId="0" borderId="0" xfId="0" applyNumberFormat="1" applyAlignment="1">
      <alignment vertical="center" wrapText="1"/>
    </xf>
    <xf numFmtId="2" fontId="1" fillId="0" borderId="16" xfId="0" applyNumberFormat="1" applyFont="1" applyBorder="1" applyAlignment="1">
      <alignment horizontal="center" vertical="center"/>
    </xf>
    <xf numFmtId="2" fontId="0" fillId="0" borderId="0" xfId="0" applyNumberFormat="1"/>
    <xf numFmtId="14" fontId="0" fillId="0" borderId="22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24" xfId="0" applyBorder="1" applyAlignment="1">
      <alignment vertical="center" wrapText="1"/>
    </xf>
    <xf numFmtId="0" fontId="0" fillId="0" borderId="15" xfId="0" applyBorder="1" applyAlignment="1">
      <alignment wrapText="1"/>
    </xf>
    <xf numFmtId="0" fontId="6" fillId="0" borderId="3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vertical="center"/>
    </xf>
    <xf numFmtId="0" fontId="0" fillId="0" borderId="29" xfId="0" applyBorder="1"/>
    <xf numFmtId="0" fontId="0" fillId="0" borderId="23" xfId="0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0" fillId="0" borderId="31" xfId="0" applyBorder="1" applyAlignment="1">
      <alignment horizontal="center" vertical="center" wrapText="1"/>
    </xf>
    <xf numFmtId="2" fontId="10" fillId="0" borderId="2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" fontId="0" fillId="0" borderId="0" xfId="0" applyNumberFormat="1"/>
    <xf numFmtId="0" fontId="14" fillId="0" borderId="23" xfId="0" applyFont="1" applyBorder="1" applyAlignment="1">
      <alignment vertical="center" wrapText="1"/>
    </xf>
    <xf numFmtId="0" fontId="0" fillId="0" borderId="31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0" fillId="0" borderId="32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1015821</xdr:colOff>
      <xdr:row>0</xdr:row>
      <xdr:rowOff>1080000</xdr:rowOff>
    </xdr:to>
    <xdr:pic>
      <xdr:nvPicPr>
        <xdr:cNvPr id="2" name="1 Imagen" descr="C:\Users\personal\Pictures\LOGOTIPO CONAGOPARE MORONA SANTIA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80000" cy="108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40820</xdr:colOff>
      <xdr:row>4</xdr:row>
      <xdr:rowOff>27213</xdr:rowOff>
    </xdr:from>
    <xdr:to>
      <xdr:col>8</xdr:col>
      <xdr:colOff>1836963</xdr:colOff>
      <xdr:row>4</xdr:row>
      <xdr:rowOff>1347107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25BA184-0D4B-15D7-3CDD-6C58F9EB7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8999" y="2830284"/>
          <a:ext cx="1796143" cy="1319894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5</xdr:row>
      <xdr:rowOff>54428</xdr:rowOff>
    </xdr:from>
    <xdr:to>
      <xdr:col>8</xdr:col>
      <xdr:colOff>1800001</xdr:colOff>
      <xdr:row>5</xdr:row>
      <xdr:rowOff>1349375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BC7850A6-9E1F-D055-26A9-742E22AAA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98180" y="4245428"/>
          <a:ext cx="1800000" cy="129494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1800000</xdr:colOff>
      <xdr:row>6</xdr:row>
      <xdr:rowOff>1347020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C610C5C-8586-9713-7C87-D0477414E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39643" y="5497286"/>
          <a:ext cx="1800000" cy="1347020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</xdr:colOff>
      <xdr:row>7</xdr:row>
      <xdr:rowOff>0</xdr:rowOff>
    </xdr:from>
    <xdr:to>
      <xdr:col>8</xdr:col>
      <xdr:colOff>1815875</xdr:colOff>
      <xdr:row>7</xdr:row>
      <xdr:rowOff>1372376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7DB84DE-5064-414F-AD5B-653454286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53250" y="6985000"/>
          <a:ext cx="1800000" cy="13723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15</xdr:col>
      <xdr:colOff>15875</xdr:colOff>
      <xdr:row>8</xdr:row>
      <xdr:rowOff>1365250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C85C138-3E0B-C5E1-5494-F2B4AFE97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37375" y="8382000"/>
          <a:ext cx="1857375" cy="13652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1809750</xdr:colOff>
      <xdr:row>10</xdr:row>
      <xdr:rowOff>47625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612137B-413E-0095-F2FF-B5913F1E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91375" y="9779000"/>
          <a:ext cx="1809750" cy="14446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1</xdr:rowOff>
    </xdr:from>
    <xdr:to>
      <xdr:col>15</xdr:col>
      <xdr:colOff>15875</xdr:colOff>
      <xdr:row>11</xdr:row>
      <xdr:rowOff>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0955DB4-6D8F-E707-940A-D61DAD36C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91375" y="11176001"/>
          <a:ext cx="1857375" cy="1397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1</xdr:rowOff>
    </xdr:from>
    <xdr:to>
      <xdr:col>8</xdr:col>
      <xdr:colOff>1825625</xdr:colOff>
      <xdr:row>12</xdr:row>
      <xdr:rowOff>1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967C75A-E5DA-9054-1324-CFAFC0A60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91375" y="12573001"/>
          <a:ext cx="1825625" cy="1397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1793875</xdr:colOff>
      <xdr:row>12</xdr:row>
      <xdr:rowOff>1381125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728C86C8-CC70-4664-8CA9-340093320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91375" y="13970000"/>
          <a:ext cx="1793875" cy="13811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15</xdr:col>
      <xdr:colOff>15875</xdr:colOff>
      <xdr:row>14</xdr:row>
      <xdr:rowOff>3615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C099A23-88B6-ED6A-85FF-8A955A8C3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91375" y="15478125"/>
          <a:ext cx="1857375" cy="1400615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14</xdr:row>
      <xdr:rowOff>1</xdr:rowOff>
    </xdr:from>
    <xdr:to>
      <xdr:col>15</xdr:col>
      <xdr:colOff>15875</xdr:colOff>
      <xdr:row>14</xdr:row>
      <xdr:rowOff>1381125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653C6C5A-5904-DF00-5113-6F18116DF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91376" y="16875126"/>
          <a:ext cx="1857374" cy="138112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</xdr:row>
      <xdr:rowOff>1</xdr:rowOff>
    </xdr:from>
    <xdr:to>
      <xdr:col>8</xdr:col>
      <xdr:colOff>1825625</xdr:colOff>
      <xdr:row>16</xdr:row>
      <xdr:rowOff>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B6C77267-F5FE-AED8-857D-306857FD0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91375" y="18272126"/>
          <a:ext cx="1825625" cy="1397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</xdr:row>
      <xdr:rowOff>1396999</xdr:rowOff>
    </xdr:from>
    <xdr:to>
      <xdr:col>9</xdr:col>
      <xdr:colOff>0</xdr:colOff>
      <xdr:row>16</xdr:row>
      <xdr:rowOff>1381124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B86A8A8E-D013-5A15-585A-34ADA59B3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91375" y="19669124"/>
          <a:ext cx="1841500" cy="13811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9</xdr:col>
      <xdr:colOff>0</xdr:colOff>
      <xdr:row>18</xdr:row>
      <xdr:rowOff>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1F611C1-5F64-CD24-F6E6-076B8FF51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91375" y="21066125"/>
          <a:ext cx="1841500" cy="1397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1800000</xdr:colOff>
      <xdr:row>18</xdr:row>
      <xdr:rowOff>1368557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FB98A4B5-14F7-F4CB-F0AF-03E266709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98179" y="22356536"/>
          <a:ext cx="1800000" cy="136855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19</xdr:row>
      <xdr:rowOff>1</xdr:rowOff>
    </xdr:from>
    <xdr:to>
      <xdr:col>9</xdr:col>
      <xdr:colOff>0</xdr:colOff>
      <xdr:row>19</xdr:row>
      <xdr:rowOff>1374323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8608FBD2-C614-242E-074C-73F8EC544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98179" y="23744465"/>
          <a:ext cx="1850571" cy="137432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20</xdr:row>
      <xdr:rowOff>54429</xdr:rowOff>
    </xdr:from>
    <xdr:to>
      <xdr:col>9</xdr:col>
      <xdr:colOff>0</xdr:colOff>
      <xdr:row>21</xdr:row>
      <xdr:rowOff>27215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3CCEDB18-D0DC-27FF-F44C-A901D6F27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98179" y="25186822"/>
          <a:ext cx="1850571" cy="136071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0</xdr:colOff>
      <xdr:row>21</xdr:row>
      <xdr:rowOff>1360715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83ED618C-00E9-B12C-E11A-4DB90B1AB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98179" y="26520321"/>
          <a:ext cx="1850571" cy="13607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1836964</xdr:colOff>
      <xdr:row>22</xdr:row>
      <xdr:rowOff>1374321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2017E408-50ED-3B09-D581-E711886E84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1" b="41917"/>
        <a:stretch>
          <a:fillRect/>
        </a:stretch>
      </xdr:blipFill>
      <xdr:spPr>
        <a:xfrm>
          <a:off x="7198179" y="27908250"/>
          <a:ext cx="1836964" cy="1374321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23</xdr:row>
      <xdr:rowOff>1</xdr:rowOff>
    </xdr:from>
    <xdr:to>
      <xdr:col>9</xdr:col>
      <xdr:colOff>0</xdr:colOff>
      <xdr:row>23</xdr:row>
      <xdr:rowOff>1374321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9F039D3-30AD-A1D6-F28B-D3DD1C46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198180" y="29296180"/>
          <a:ext cx="1850570" cy="137432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1800000</xdr:colOff>
      <xdr:row>24</xdr:row>
      <xdr:rowOff>1320450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51E0B4B2-42A9-58F5-6BAA-DF27C3382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98179" y="30684107"/>
          <a:ext cx="1800000" cy="13204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-1</xdr:rowOff>
    </xdr:from>
    <xdr:to>
      <xdr:col>8</xdr:col>
      <xdr:colOff>1836964</xdr:colOff>
      <xdr:row>25</xdr:row>
      <xdr:rowOff>1306284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9DA22A0A-FC32-8691-5449-425DE9BD4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198179" y="32072035"/>
          <a:ext cx="1836964" cy="130628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1387927</xdr:rowOff>
    </xdr:from>
    <xdr:to>
      <xdr:col>8</xdr:col>
      <xdr:colOff>1836000</xdr:colOff>
      <xdr:row>26</xdr:row>
      <xdr:rowOff>1321511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6414E2C-F666-B386-199A-CBDA449B2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198179" y="33459963"/>
          <a:ext cx="1836000" cy="132151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27</xdr:row>
      <xdr:rowOff>1</xdr:rowOff>
    </xdr:from>
    <xdr:to>
      <xdr:col>8</xdr:col>
      <xdr:colOff>1800000</xdr:colOff>
      <xdr:row>27</xdr:row>
      <xdr:rowOff>1319893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F1BBF1F5-3D8D-FE1F-3DFB-BD402BA30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198179" y="34847894"/>
          <a:ext cx="1800000" cy="1319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5"/>
  <sheetViews>
    <sheetView tabSelected="1" topLeftCell="B1" zoomScale="70" zoomScaleNormal="70" zoomScalePageLayoutView="40" workbookViewId="0">
      <pane ySplit="1" topLeftCell="A2" activePane="bottomLeft" state="frozen"/>
      <selection activeCell="B1" sqref="B1"/>
      <selection pane="bottomLeft" activeCell="AA45" sqref="A1:AA45"/>
    </sheetView>
  </sheetViews>
  <sheetFormatPr baseColWidth="10" defaultRowHeight="44.25" customHeight="1" x14ac:dyDescent="0.35"/>
  <cols>
    <col min="1" max="1" width="16.42578125" hidden="1" customWidth="1"/>
    <col min="2" max="2" width="27.85546875" style="8" customWidth="1"/>
    <col min="3" max="3" width="19" style="5" customWidth="1"/>
    <col min="4" max="4" width="22.7109375" style="12" customWidth="1"/>
    <col min="5" max="5" width="5.42578125" hidden="1" customWidth="1"/>
    <col min="6" max="6" width="15.42578125" customWidth="1"/>
    <col min="7" max="7" width="10.140625" customWidth="1"/>
    <col min="8" max="8" width="14" style="64" customWidth="1"/>
    <col min="9" max="9" width="27.7109375" customWidth="1"/>
    <col min="10" max="15" width="11.42578125" hidden="1" customWidth="1"/>
    <col min="16" max="16" width="7.140625" customWidth="1"/>
    <col min="17" max="17" width="8.42578125" customWidth="1"/>
    <col min="18" max="18" width="6.28515625" customWidth="1"/>
    <col min="19" max="19" width="7.140625" customWidth="1"/>
    <col min="20" max="20" width="7.85546875" customWidth="1"/>
    <col min="21" max="21" width="9" customWidth="1"/>
    <col min="22" max="22" width="11.42578125" customWidth="1"/>
    <col min="23" max="23" width="10.7109375" customWidth="1"/>
    <col min="24" max="24" width="11.42578125" customWidth="1"/>
    <col min="25" max="25" width="8.28515625" customWidth="1"/>
    <col min="26" max="26" width="9.28515625" customWidth="1"/>
    <col min="27" max="27" width="5.7109375" customWidth="1"/>
  </cols>
  <sheetData>
    <row r="1" spans="1:27" ht="88.5" customHeight="1" thickBot="1" x14ac:dyDescent="0.3">
      <c r="B1" s="70"/>
      <c r="C1" s="100"/>
      <c r="D1" s="100"/>
      <c r="E1" s="100"/>
      <c r="F1" s="100"/>
      <c r="G1" s="100"/>
      <c r="H1" s="100"/>
      <c r="I1" s="101"/>
      <c r="P1" s="1" t="s">
        <v>23</v>
      </c>
      <c r="Q1" s="1" t="s">
        <v>98</v>
      </c>
      <c r="R1" s="1" t="s">
        <v>24</v>
      </c>
      <c r="S1" s="1" t="s">
        <v>28</v>
      </c>
      <c r="T1" s="1" t="s">
        <v>46</v>
      </c>
      <c r="U1" s="1" t="s">
        <v>29</v>
      </c>
      <c r="V1" s="1" t="s">
        <v>45</v>
      </c>
      <c r="W1" s="92" t="s">
        <v>57</v>
      </c>
      <c r="X1" s="92"/>
      <c r="Y1" s="66" t="s">
        <v>6</v>
      </c>
      <c r="Z1" s="66" t="s">
        <v>58</v>
      </c>
      <c r="AA1" s="66" t="s">
        <v>8</v>
      </c>
    </row>
    <row r="2" spans="1:27" ht="44.25" customHeight="1" thickBot="1" x14ac:dyDescent="0.3">
      <c r="A2" s="97" t="s">
        <v>100</v>
      </c>
      <c r="B2" s="98"/>
      <c r="C2" s="98"/>
      <c r="D2" s="98"/>
      <c r="E2" s="98"/>
      <c r="F2" s="98"/>
      <c r="G2" s="98"/>
      <c r="H2" s="98"/>
      <c r="I2" s="99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44.25" customHeight="1" thickBot="1" x14ac:dyDescent="0.4">
      <c r="A3" s="40" t="s">
        <v>13</v>
      </c>
      <c r="B3" s="108" t="s">
        <v>101</v>
      </c>
      <c r="C3" s="109"/>
      <c r="D3" s="109"/>
      <c r="E3" s="109"/>
      <c r="F3" s="109"/>
      <c r="G3" s="109"/>
      <c r="H3" s="109"/>
      <c r="I3" s="110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s="11" customFormat="1" ht="44.25" customHeight="1" thickBot="1" x14ac:dyDescent="0.3">
      <c r="A4" s="41" t="s">
        <v>0</v>
      </c>
      <c r="B4" s="37" t="s">
        <v>25</v>
      </c>
      <c r="C4" s="38" t="s">
        <v>1</v>
      </c>
      <c r="D4" s="38" t="s">
        <v>2</v>
      </c>
      <c r="E4" s="38" t="s">
        <v>15</v>
      </c>
      <c r="F4" s="38" t="s">
        <v>3</v>
      </c>
      <c r="G4" s="38" t="s">
        <v>5</v>
      </c>
      <c r="H4" s="58" t="s">
        <v>14</v>
      </c>
      <c r="I4" s="39" t="s">
        <v>4</v>
      </c>
      <c r="J4" s="10"/>
      <c r="K4" s="11" t="s">
        <v>17</v>
      </c>
      <c r="L4" s="11" t="s">
        <v>16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s="3" customFormat="1" ht="109.5" customHeight="1" x14ac:dyDescent="0.25">
      <c r="A5" s="65"/>
      <c r="B5" s="80" t="s">
        <v>69</v>
      </c>
      <c r="C5" s="35" t="s">
        <v>59</v>
      </c>
      <c r="D5" s="34" t="s">
        <v>70</v>
      </c>
      <c r="E5" s="35" t="s">
        <v>19</v>
      </c>
      <c r="F5" s="36" t="s">
        <v>7</v>
      </c>
      <c r="G5" s="35" t="s">
        <v>26</v>
      </c>
      <c r="H5" s="81">
        <v>4813.75</v>
      </c>
      <c r="I5" s="81"/>
      <c r="J5" s="53" t="s">
        <v>20</v>
      </c>
      <c r="K5" s="4">
        <v>1</v>
      </c>
      <c r="L5" s="4">
        <v>1</v>
      </c>
      <c r="M5" s="4">
        <f>+K5+L5</f>
        <v>2</v>
      </c>
      <c r="N5" s="4"/>
      <c r="O5" s="4"/>
      <c r="P5" s="4">
        <v>0</v>
      </c>
      <c r="Q5" s="4">
        <v>1</v>
      </c>
      <c r="R5" s="4"/>
      <c r="S5" s="4"/>
      <c r="T5" s="4"/>
      <c r="U5" s="4"/>
      <c r="V5" s="4"/>
      <c r="W5" s="4">
        <f>+H5*P5</f>
        <v>0</v>
      </c>
      <c r="X5" s="4">
        <f>+H5*Q5</f>
        <v>4813.75</v>
      </c>
      <c r="Y5" s="4"/>
      <c r="Z5" s="4">
        <v>1</v>
      </c>
      <c r="AA5" s="4"/>
    </row>
    <row r="6" spans="1:27" s="3" customFormat="1" ht="109.5" customHeight="1" x14ac:dyDescent="0.25">
      <c r="A6" s="65"/>
      <c r="B6" s="76" t="s">
        <v>71</v>
      </c>
      <c r="C6" s="6" t="s">
        <v>23</v>
      </c>
      <c r="D6" s="34" t="s">
        <v>70</v>
      </c>
      <c r="E6" s="35" t="s">
        <v>72</v>
      </c>
      <c r="F6" s="36" t="s">
        <v>7</v>
      </c>
      <c r="G6" s="35" t="s">
        <v>26</v>
      </c>
      <c r="H6" s="84">
        <v>6658.29</v>
      </c>
      <c r="I6" s="42"/>
      <c r="J6" s="53" t="s">
        <v>21</v>
      </c>
      <c r="K6" s="4">
        <v>1</v>
      </c>
      <c r="L6" s="4">
        <v>1</v>
      </c>
      <c r="M6" s="4">
        <f>+K6+L6</f>
        <v>2</v>
      </c>
      <c r="N6" s="4">
        <v>1</v>
      </c>
      <c r="O6" s="4"/>
      <c r="P6" s="4">
        <v>1</v>
      </c>
      <c r="Q6" s="4">
        <v>0</v>
      </c>
      <c r="R6" s="4"/>
      <c r="S6" s="4"/>
      <c r="T6" s="4"/>
      <c r="U6" s="4"/>
      <c r="V6" s="4"/>
      <c r="W6" s="4">
        <f t="shared" ref="W6:W28" si="0">+H6*P6</f>
        <v>6658.29</v>
      </c>
      <c r="X6" s="4">
        <f t="shared" ref="X6:X21" si="1">+H6*Q6</f>
        <v>0</v>
      </c>
      <c r="Y6" s="4"/>
      <c r="Z6" s="4">
        <v>1</v>
      </c>
      <c r="AA6" s="4"/>
    </row>
    <row r="7" spans="1:27" s="3" customFormat="1" ht="109.5" customHeight="1" x14ac:dyDescent="0.25">
      <c r="A7" s="65"/>
      <c r="B7" s="76" t="s">
        <v>73</v>
      </c>
      <c r="C7" s="6" t="s">
        <v>23</v>
      </c>
      <c r="D7" s="9" t="s">
        <v>50</v>
      </c>
      <c r="E7" s="4"/>
      <c r="F7" s="4" t="s">
        <v>7</v>
      </c>
      <c r="G7" s="1" t="s">
        <v>26</v>
      </c>
      <c r="H7" s="59">
        <v>4460</v>
      </c>
      <c r="I7" s="42"/>
      <c r="J7" s="53" t="s">
        <v>22</v>
      </c>
      <c r="K7" s="4"/>
      <c r="L7" s="4">
        <v>1</v>
      </c>
      <c r="M7" s="4">
        <f>+K7+L7</f>
        <v>1</v>
      </c>
      <c r="N7" s="4"/>
      <c r="O7" s="4">
        <v>1</v>
      </c>
      <c r="P7" s="4">
        <v>1</v>
      </c>
      <c r="Q7" s="4">
        <v>0</v>
      </c>
      <c r="R7" s="4"/>
      <c r="S7" s="4"/>
      <c r="T7" s="4"/>
      <c r="U7" s="4"/>
      <c r="V7" s="4"/>
      <c r="W7" s="4">
        <f t="shared" si="0"/>
        <v>4460</v>
      </c>
      <c r="X7" s="4">
        <f t="shared" si="1"/>
        <v>0</v>
      </c>
      <c r="Y7" s="4">
        <v>1</v>
      </c>
      <c r="Z7" s="4"/>
      <c r="AA7" s="4"/>
    </row>
    <row r="8" spans="1:27" s="3" customFormat="1" ht="109.5" customHeight="1" x14ac:dyDescent="0.25">
      <c r="A8" s="65"/>
      <c r="B8" s="76" t="s">
        <v>74</v>
      </c>
      <c r="C8" s="35" t="s">
        <v>75</v>
      </c>
      <c r="D8" s="9" t="s">
        <v>51</v>
      </c>
      <c r="E8" s="1" t="s">
        <v>18</v>
      </c>
      <c r="F8" s="4" t="s">
        <v>7</v>
      </c>
      <c r="G8" s="1" t="s">
        <v>26</v>
      </c>
      <c r="H8" s="73">
        <v>30455.63</v>
      </c>
      <c r="I8" s="42"/>
      <c r="J8" s="53" t="s">
        <v>20</v>
      </c>
      <c r="K8" s="4"/>
      <c r="L8" s="4">
        <v>1</v>
      </c>
      <c r="M8" s="4">
        <f>+K8+L8</f>
        <v>1</v>
      </c>
      <c r="N8" s="4"/>
      <c r="O8" s="4"/>
      <c r="P8" s="4">
        <v>0</v>
      </c>
      <c r="Q8" s="4">
        <v>1</v>
      </c>
      <c r="R8" s="4"/>
      <c r="S8" s="4"/>
      <c r="T8" s="4"/>
      <c r="U8" s="4"/>
      <c r="V8" s="4"/>
      <c r="W8" s="4">
        <f t="shared" si="0"/>
        <v>0</v>
      </c>
      <c r="X8" s="4">
        <f>+H8*Q8</f>
        <v>30455.63</v>
      </c>
      <c r="Y8" s="4"/>
      <c r="Z8" s="4">
        <v>1</v>
      </c>
      <c r="AA8" s="4"/>
    </row>
    <row r="9" spans="1:27" s="3" customFormat="1" ht="109.5" customHeight="1" x14ac:dyDescent="0.25">
      <c r="A9" s="65"/>
      <c r="B9" s="76" t="s">
        <v>74</v>
      </c>
      <c r="C9" s="35" t="s">
        <v>59</v>
      </c>
      <c r="D9" s="9" t="s">
        <v>51</v>
      </c>
      <c r="E9" s="1" t="s">
        <v>18</v>
      </c>
      <c r="F9" s="4" t="s">
        <v>7</v>
      </c>
      <c r="G9" s="1" t="s">
        <v>26</v>
      </c>
      <c r="H9">
        <v>35792.47</v>
      </c>
      <c r="I9" s="42"/>
      <c r="J9" s="53"/>
      <c r="K9" s="4"/>
      <c r="L9" s="4"/>
      <c r="M9" s="4"/>
      <c r="N9" s="4"/>
      <c r="O9" s="4"/>
      <c r="P9" s="4">
        <v>0</v>
      </c>
      <c r="Q9" s="4">
        <v>1</v>
      </c>
      <c r="R9" s="4"/>
      <c r="S9" s="4"/>
      <c r="T9" s="4"/>
      <c r="U9" s="4"/>
      <c r="V9" s="4"/>
      <c r="W9" s="4">
        <f t="shared" si="0"/>
        <v>0</v>
      </c>
      <c r="X9" s="4">
        <f t="shared" si="1"/>
        <v>35792.47</v>
      </c>
      <c r="Y9" s="4"/>
      <c r="Z9" s="4">
        <v>1</v>
      </c>
      <c r="AA9" s="4"/>
    </row>
    <row r="10" spans="1:27" s="3" customFormat="1" ht="109.5" customHeight="1" x14ac:dyDescent="0.25">
      <c r="A10" s="65"/>
      <c r="B10" s="85" t="s">
        <v>76</v>
      </c>
      <c r="C10" s="6" t="s">
        <v>56</v>
      </c>
      <c r="D10" s="9" t="s">
        <v>48</v>
      </c>
      <c r="E10" s="1"/>
      <c r="F10" s="4" t="s">
        <v>7</v>
      </c>
      <c r="G10" s="1" t="s">
        <v>43</v>
      </c>
      <c r="H10" s="4">
        <v>2448</v>
      </c>
      <c r="I10" s="42"/>
      <c r="J10" s="53" t="s">
        <v>21</v>
      </c>
      <c r="K10" s="4">
        <v>1</v>
      </c>
      <c r="L10" s="4"/>
      <c r="M10" s="4">
        <f>+K10+L10</f>
        <v>1</v>
      </c>
      <c r="N10" s="4">
        <v>1</v>
      </c>
      <c r="O10" s="4"/>
      <c r="P10" s="4">
        <v>1</v>
      </c>
      <c r="Q10" s="4">
        <v>1</v>
      </c>
      <c r="R10" s="4"/>
      <c r="S10" s="4"/>
      <c r="T10" s="4"/>
      <c r="U10" s="4"/>
      <c r="V10" s="4"/>
      <c r="W10" s="4">
        <f t="shared" si="0"/>
        <v>2448</v>
      </c>
      <c r="X10" s="4">
        <f t="shared" si="1"/>
        <v>2448</v>
      </c>
      <c r="Y10" s="4"/>
      <c r="Z10" s="4"/>
      <c r="AA10" s="4">
        <v>1</v>
      </c>
    </row>
    <row r="11" spans="1:27" s="3" customFormat="1" ht="109.5" customHeight="1" x14ac:dyDescent="0.25">
      <c r="A11" s="43"/>
      <c r="B11" s="76" t="s">
        <v>77</v>
      </c>
      <c r="C11" s="6" t="s">
        <v>27</v>
      </c>
      <c r="D11" s="9" t="s">
        <v>48</v>
      </c>
      <c r="E11" s="1"/>
      <c r="F11" s="4" t="s">
        <v>7</v>
      </c>
      <c r="G11" s="1" t="s">
        <v>43</v>
      </c>
      <c r="H11" s="4">
        <v>3868</v>
      </c>
      <c r="I11" s="42"/>
      <c r="J11" s="75"/>
      <c r="K11" s="4"/>
      <c r="L11" s="4"/>
      <c r="M11" s="4"/>
      <c r="N11" s="4"/>
      <c r="O11" s="4"/>
      <c r="P11" s="4">
        <v>0</v>
      </c>
      <c r="Q11" s="4">
        <v>1</v>
      </c>
      <c r="R11" s="4"/>
      <c r="S11" s="4"/>
      <c r="T11" s="4"/>
      <c r="U11" s="4"/>
      <c r="V11" s="4"/>
      <c r="W11" s="4">
        <f t="shared" si="0"/>
        <v>0</v>
      </c>
      <c r="X11" s="4">
        <f t="shared" si="1"/>
        <v>3868</v>
      </c>
      <c r="Y11" s="4"/>
      <c r="Z11" s="4"/>
      <c r="AA11" s="4">
        <v>1</v>
      </c>
    </row>
    <row r="12" spans="1:27" s="3" customFormat="1" ht="109.5" customHeight="1" x14ac:dyDescent="0.25">
      <c r="A12" s="43"/>
      <c r="B12" s="76" t="s">
        <v>78</v>
      </c>
      <c r="C12" s="6" t="s">
        <v>27</v>
      </c>
      <c r="D12" s="9" t="s">
        <v>48</v>
      </c>
      <c r="E12" s="1"/>
      <c r="F12" s="4" t="s">
        <v>7</v>
      </c>
      <c r="G12" s="1" t="s">
        <v>43</v>
      </c>
      <c r="H12" s="59">
        <v>6212</v>
      </c>
      <c r="I12" s="69"/>
      <c r="J12" s="53"/>
      <c r="K12" s="4"/>
      <c r="L12" s="4"/>
      <c r="M12" s="4"/>
      <c r="N12" s="4"/>
      <c r="O12" s="4"/>
      <c r="P12" s="4">
        <v>0</v>
      </c>
      <c r="Q12" s="4">
        <v>1</v>
      </c>
      <c r="R12" s="4"/>
      <c r="S12" s="4"/>
      <c r="T12" s="4"/>
      <c r="U12" s="4"/>
      <c r="V12" s="4"/>
      <c r="W12" s="4">
        <f t="shared" si="0"/>
        <v>0</v>
      </c>
      <c r="X12" s="4">
        <f t="shared" si="1"/>
        <v>6212</v>
      </c>
      <c r="Y12" s="4"/>
      <c r="Z12" s="4"/>
      <c r="AA12" s="4">
        <v>1</v>
      </c>
    </row>
    <row r="13" spans="1:27" s="3" customFormat="1" ht="118.5" customHeight="1" x14ac:dyDescent="0.25">
      <c r="A13" s="43"/>
      <c r="B13" s="86" t="s">
        <v>79</v>
      </c>
      <c r="C13" s="35" t="s">
        <v>75</v>
      </c>
      <c r="D13" s="9" t="s">
        <v>48</v>
      </c>
      <c r="E13" s="1"/>
      <c r="F13" s="4" t="s">
        <v>7</v>
      </c>
      <c r="G13" s="1" t="s">
        <v>43</v>
      </c>
      <c r="H13" s="4">
        <v>57406.5</v>
      </c>
      <c r="I13" s="42"/>
      <c r="J13" s="53"/>
      <c r="K13" s="4"/>
      <c r="L13" s="4"/>
      <c r="M13" s="4"/>
      <c r="N13" s="4"/>
      <c r="O13" s="4"/>
      <c r="P13" s="4">
        <v>0</v>
      </c>
      <c r="Q13" s="4">
        <v>1</v>
      </c>
      <c r="R13" s="4"/>
      <c r="S13" s="4"/>
      <c r="T13" s="4"/>
      <c r="U13" s="4"/>
      <c r="V13" s="4"/>
      <c r="W13" s="4">
        <f t="shared" si="0"/>
        <v>0</v>
      </c>
      <c r="X13" s="4">
        <f t="shared" si="1"/>
        <v>57406.5</v>
      </c>
      <c r="Y13" s="4"/>
      <c r="Z13" s="4"/>
      <c r="AA13" s="4">
        <v>1</v>
      </c>
    </row>
    <row r="14" spans="1:27" s="3" customFormat="1" ht="109.5" customHeight="1" x14ac:dyDescent="0.25">
      <c r="A14" s="43"/>
      <c r="B14" s="76" t="s">
        <v>80</v>
      </c>
      <c r="C14" s="6" t="s">
        <v>27</v>
      </c>
      <c r="D14" s="9" t="s">
        <v>48</v>
      </c>
      <c r="E14" s="1"/>
      <c r="F14" s="4" t="s">
        <v>7</v>
      </c>
      <c r="G14" s="1" t="s">
        <v>26</v>
      </c>
      <c r="H14" s="4">
        <v>6300</v>
      </c>
      <c r="I14" s="42"/>
      <c r="J14" s="53"/>
      <c r="K14" s="4"/>
      <c r="L14" s="4"/>
      <c r="M14" s="4"/>
      <c r="N14" s="4"/>
      <c r="O14" s="4"/>
      <c r="P14" s="4">
        <v>0</v>
      </c>
      <c r="Q14" s="4">
        <v>1</v>
      </c>
      <c r="R14" s="4"/>
      <c r="S14" s="4"/>
      <c r="T14" s="4"/>
      <c r="U14" s="4"/>
      <c r="V14" s="4"/>
      <c r="W14" s="4">
        <f t="shared" si="0"/>
        <v>0</v>
      </c>
      <c r="X14" s="4">
        <f>+H15*Q14</f>
        <v>7696.31</v>
      </c>
      <c r="Y14" s="4"/>
      <c r="Z14" s="4"/>
      <c r="AA14" s="4">
        <v>1</v>
      </c>
    </row>
    <row r="15" spans="1:27" s="3" customFormat="1" ht="109.5" customHeight="1" x14ac:dyDescent="0.25">
      <c r="A15" s="43"/>
      <c r="B15" s="76" t="s">
        <v>81</v>
      </c>
      <c r="C15" s="6" t="s">
        <v>27</v>
      </c>
      <c r="D15" s="9" t="s">
        <v>44</v>
      </c>
      <c r="E15" s="1"/>
      <c r="F15" s="4" t="s">
        <v>7</v>
      </c>
      <c r="G15" s="1" t="s">
        <v>26</v>
      </c>
      <c r="H15" s="4">
        <v>7696.31</v>
      </c>
      <c r="I15" s="42"/>
      <c r="J15" s="53"/>
      <c r="K15" s="4"/>
      <c r="L15" s="4"/>
      <c r="M15" s="4"/>
      <c r="N15" s="4"/>
      <c r="O15" s="4"/>
      <c r="P15" s="4">
        <v>0</v>
      </c>
      <c r="Q15" s="4">
        <v>1</v>
      </c>
      <c r="R15" s="4"/>
      <c r="S15" s="4"/>
      <c r="T15" s="4"/>
      <c r="U15" s="4"/>
      <c r="V15" s="4"/>
      <c r="W15" s="4">
        <f t="shared" si="0"/>
        <v>0</v>
      </c>
      <c r="X15" s="4">
        <f>+H16*Q15</f>
        <v>10100.68</v>
      </c>
      <c r="Y15" s="4"/>
      <c r="Z15" s="4">
        <v>1</v>
      </c>
      <c r="AA15" s="4"/>
    </row>
    <row r="16" spans="1:27" s="3" customFormat="1" ht="109.5" customHeight="1" x14ac:dyDescent="0.25">
      <c r="A16" s="43"/>
      <c r="B16" s="76" t="s">
        <v>82</v>
      </c>
      <c r="C16" s="6" t="s">
        <v>27</v>
      </c>
      <c r="D16" s="9" t="s">
        <v>44</v>
      </c>
      <c r="E16" s="1"/>
      <c r="F16" s="4" t="s">
        <v>7</v>
      </c>
      <c r="G16" s="1" t="s">
        <v>26</v>
      </c>
      <c r="H16" s="4">
        <v>10100.68</v>
      </c>
      <c r="I16" s="42"/>
      <c r="J16" s="53"/>
      <c r="K16" s="4"/>
      <c r="L16" s="4"/>
      <c r="M16" s="4"/>
      <c r="N16" s="4"/>
      <c r="O16" s="4"/>
      <c r="P16" s="4">
        <v>0</v>
      </c>
      <c r="Q16" s="4">
        <v>1</v>
      </c>
      <c r="R16" s="4"/>
      <c r="S16" s="4"/>
      <c r="T16" s="4"/>
      <c r="U16" s="4"/>
      <c r="V16" s="4"/>
      <c r="W16" s="4">
        <f t="shared" si="0"/>
        <v>0</v>
      </c>
      <c r="X16" s="4">
        <f t="shared" si="1"/>
        <v>10100.68</v>
      </c>
      <c r="Y16" s="4"/>
      <c r="Z16" s="4">
        <v>1</v>
      </c>
      <c r="AA16" s="4"/>
    </row>
    <row r="17" spans="1:27" s="3" customFormat="1" ht="109.5" customHeight="1" thickBot="1" x14ac:dyDescent="0.3">
      <c r="A17" s="44"/>
      <c r="B17" s="76" t="s">
        <v>83</v>
      </c>
      <c r="C17" s="6" t="s">
        <v>27</v>
      </c>
      <c r="D17" s="9" t="s">
        <v>44</v>
      </c>
      <c r="E17" s="1"/>
      <c r="F17" s="4" t="s">
        <v>7</v>
      </c>
      <c r="G17" s="1" t="s">
        <v>26</v>
      </c>
      <c r="H17" s="84">
        <v>7882.73</v>
      </c>
      <c r="I17" s="42"/>
      <c r="J17" s="53"/>
      <c r="K17" s="4"/>
      <c r="L17" s="4"/>
      <c r="M17" s="4"/>
      <c r="N17" s="4"/>
      <c r="O17" s="4"/>
      <c r="P17" s="4">
        <v>0</v>
      </c>
      <c r="Q17" s="4">
        <v>1</v>
      </c>
      <c r="R17" s="4"/>
      <c r="S17" s="4"/>
      <c r="T17" s="4"/>
      <c r="U17" s="4"/>
      <c r="V17" s="4"/>
      <c r="W17" s="4">
        <f t="shared" si="0"/>
        <v>0</v>
      </c>
      <c r="X17" s="4">
        <f t="shared" si="1"/>
        <v>7882.73</v>
      </c>
      <c r="Y17" s="4"/>
      <c r="Z17" s="4">
        <v>1</v>
      </c>
      <c r="AA17" s="4"/>
    </row>
    <row r="18" spans="1:27" s="3" customFormat="1" ht="109.5" customHeight="1" x14ac:dyDescent="0.25">
      <c r="A18" s="43"/>
      <c r="B18" s="76" t="s">
        <v>84</v>
      </c>
      <c r="C18" s="6" t="s">
        <v>52</v>
      </c>
      <c r="D18" s="9" t="s">
        <v>85</v>
      </c>
      <c r="E18" s="1"/>
      <c r="F18" s="4" t="s">
        <v>7</v>
      </c>
      <c r="G18" s="1" t="s">
        <v>26</v>
      </c>
      <c r="H18" s="51">
        <v>17166.689999999999</v>
      </c>
      <c r="I18" s="42"/>
      <c r="J18" s="53"/>
      <c r="K18" s="4"/>
      <c r="L18" s="4"/>
      <c r="M18" s="4"/>
      <c r="N18" s="4"/>
      <c r="O18" s="4"/>
      <c r="P18" s="4">
        <v>0</v>
      </c>
      <c r="Q18" s="4">
        <v>1</v>
      </c>
      <c r="R18" s="4"/>
      <c r="S18" s="4"/>
      <c r="T18" s="4"/>
      <c r="U18" s="4"/>
      <c r="V18" s="4"/>
      <c r="W18" s="4">
        <f t="shared" si="0"/>
        <v>0</v>
      </c>
      <c r="X18" s="4">
        <f t="shared" si="1"/>
        <v>17166.689999999999</v>
      </c>
      <c r="Y18" s="4">
        <v>1</v>
      </c>
      <c r="Z18" s="4"/>
      <c r="AA18" s="4"/>
    </row>
    <row r="19" spans="1:27" s="3" customFormat="1" ht="109.5" customHeight="1" x14ac:dyDescent="0.25">
      <c r="A19" s="43"/>
      <c r="B19" s="77" t="s">
        <v>86</v>
      </c>
      <c r="C19" s="6" t="s">
        <v>52</v>
      </c>
      <c r="D19" s="9" t="s">
        <v>85</v>
      </c>
      <c r="E19" s="1"/>
      <c r="F19" s="4" t="s">
        <v>7</v>
      </c>
      <c r="G19" s="1" t="s">
        <v>26</v>
      </c>
      <c r="H19" s="60">
        <v>4970.7700000000004</v>
      </c>
      <c r="I19" s="42"/>
      <c r="J19" s="53"/>
      <c r="K19" s="4"/>
      <c r="L19" s="4"/>
      <c r="M19" s="4"/>
      <c r="N19" s="4"/>
      <c r="O19" s="4"/>
      <c r="P19" s="4">
        <v>0</v>
      </c>
      <c r="Q19" s="4">
        <v>1</v>
      </c>
      <c r="R19" s="4"/>
      <c r="S19" s="4"/>
      <c r="T19" s="4"/>
      <c r="U19" s="4"/>
      <c r="V19" s="4"/>
      <c r="W19" s="4">
        <f t="shared" si="0"/>
        <v>0</v>
      </c>
      <c r="X19" s="4">
        <f t="shared" si="1"/>
        <v>4970.7700000000004</v>
      </c>
      <c r="Y19" s="4">
        <v>1</v>
      </c>
      <c r="Z19" s="4"/>
      <c r="AA19" s="4"/>
    </row>
    <row r="20" spans="1:27" s="3" customFormat="1" ht="109.5" customHeight="1" x14ac:dyDescent="0.25">
      <c r="A20" s="43"/>
      <c r="B20" s="78" t="s">
        <v>87</v>
      </c>
      <c r="C20" s="6" t="s">
        <v>23</v>
      </c>
      <c r="D20" s="9" t="s">
        <v>42</v>
      </c>
      <c r="E20" s="1"/>
      <c r="F20" s="4" t="s">
        <v>7</v>
      </c>
      <c r="G20" s="1" t="s">
        <v>26</v>
      </c>
      <c r="H20" s="60">
        <v>5175</v>
      </c>
      <c r="I20" s="42"/>
      <c r="J20" s="53"/>
      <c r="K20" s="4"/>
      <c r="L20" s="4"/>
      <c r="M20" s="4"/>
      <c r="N20" s="4"/>
      <c r="O20" s="4"/>
      <c r="P20" s="4">
        <v>2</v>
      </c>
      <c r="Q20" s="4">
        <v>0</v>
      </c>
      <c r="R20" s="4"/>
      <c r="S20" s="4"/>
      <c r="T20" s="4"/>
      <c r="U20" s="4"/>
      <c r="V20" s="4"/>
      <c r="W20" s="4">
        <f t="shared" si="0"/>
        <v>10350</v>
      </c>
      <c r="X20" s="4">
        <f t="shared" si="1"/>
        <v>0</v>
      </c>
      <c r="Y20" s="4"/>
      <c r="Z20" s="4">
        <v>1</v>
      </c>
      <c r="AA20" s="4"/>
    </row>
    <row r="21" spans="1:27" s="3" customFormat="1" ht="109.5" customHeight="1" x14ac:dyDescent="0.25">
      <c r="A21" s="43"/>
      <c r="B21" s="76" t="s">
        <v>88</v>
      </c>
      <c r="C21" s="6" t="s">
        <v>23</v>
      </c>
      <c r="D21" s="9" t="s">
        <v>42</v>
      </c>
      <c r="E21" s="1"/>
      <c r="F21" s="4" t="s">
        <v>7</v>
      </c>
      <c r="G21" s="1" t="s">
        <v>26</v>
      </c>
      <c r="H21" s="60">
        <v>3265</v>
      </c>
      <c r="I21" s="42"/>
      <c r="J21" s="53"/>
      <c r="K21" s="4"/>
      <c r="L21" s="4"/>
      <c r="M21" s="4"/>
      <c r="N21" s="4"/>
      <c r="O21" s="4"/>
      <c r="P21" s="4">
        <v>1</v>
      </c>
      <c r="Q21" s="4">
        <v>0</v>
      </c>
      <c r="R21" s="4"/>
      <c r="S21" s="4"/>
      <c r="T21" s="4"/>
      <c r="U21" s="4"/>
      <c r="V21" s="4"/>
      <c r="W21" s="4">
        <f t="shared" si="0"/>
        <v>3265</v>
      </c>
      <c r="X21" s="4">
        <f t="shared" si="1"/>
        <v>0</v>
      </c>
      <c r="Y21" s="4"/>
      <c r="Z21" s="4">
        <v>1</v>
      </c>
      <c r="AA21" s="4"/>
    </row>
    <row r="22" spans="1:27" s="3" customFormat="1" ht="109.5" customHeight="1" x14ac:dyDescent="0.25">
      <c r="A22" s="43"/>
      <c r="B22" s="76" t="s">
        <v>89</v>
      </c>
      <c r="C22" s="6" t="s">
        <v>23</v>
      </c>
      <c r="D22" s="9" t="s">
        <v>49</v>
      </c>
      <c r="E22" s="1"/>
      <c r="F22" s="4" t="s">
        <v>7</v>
      </c>
      <c r="G22" s="1" t="s">
        <v>26</v>
      </c>
      <c r="H22" s="60">
        <v>15000</v>
      </c>
      <c r="I22" s="42"/>
      <c r="J22" s="53"/>
      <c r="K22" s="4"/>
      <c r="L22" s="4"/>
      <c r="M22" s="4"/>
      <c r="N22" s="4"/>
      <c r="O22" s="4"/>
      <c r="P22" s="4">
        <v>1</v>
      </c>
      <c r="Q22" s="4">
        <v>0</v>
      </c>
      <c r="R22" s="4"/>
      <c r="S22" s="4"/>
      <c r="T22" s="4"/>
      <c r="U22" s="4"/>
      <c r="V22" s="4"/>
      <c r="W22" s="4">
        <f t="shared" si="0"/>
        <v>15000</v>
      </c>
      <c r="X22" s="4">
        <f t="shared" ref="X22:X28" si="2">+H22*Q22</f>
        <v>0</v>
      </c>
      <c r="Y22" s="4"/>
      <c r="Z22" s="4"/>
      <c r="AA22" s="4">
        <v>1</v>
      </c>
    </row>
    <row r="23" spans="1:27" s="3" customFormat="1" ht="109.5" customHeight="1" x14ac:dyDescent="0.25">
      <c r="A23" s="43"/>
      <c r="B23" s="76" t="s">
        <v>90</v>
      </c>
      <c r="C23" s="35" t="s">
        <v>75</v>
      </c>
      <c r="D23" s="9" t="s">
        <v>91</v>
      </c>
      <c r="E23" s="1"/>
      <c r="F23" s="4" t="s">
        <v>7</v>
      </c>
      <c r="G23" s="1" t="s">
        <v>26</v>
      </c>
      <c r="H23" s="60">
        <v>19142.900000000001</v>
      </c>
      <c r="I23" s="42"/>
      <c r="J23" s="53"/>
      <c r="K23" s="4"/>
      <c r="L23" s="4"/>
      <c r="M23" s="4"/>
      <c r="N23" s="4"/>
      <c r="O23" s="4"/>
      <c r="P23" s="4">
        <v>0</v>
      </c>
      <c r="Q23" s="4">
        <v>0</v>
      </c>
      <c r="R23" s="4"/>
      <c r="S23" s="4"/>
      <c r="T23" s="4"/>
      <c r="U23" s="4"/>
      <c r="V23" s="4"/>
      <c r="W23" s="4">
        <f t="shared" si="0"/>
        <v>0</v>
      </c>
      <c r="X23" s="4">
        <f t="shared" si="2"/>
        <v>0</v>
      </c>
      <c r="Y23" s="4"/>
      <c r="Z23" s="4">
        <v>1</v>
      </c>
      <c r="AA23" s="4"/>
    </row>
    <row r="24" spans="1:27" s="3" customFormat="1" ht="109.5" customHeight="1" x14ac:dyDescent="0.25">
      <c r="A24" s="43"/>
      <c r="B24" s="76" t="s">
        <v>92</v>
      </c>
      <c r="C24" s="35" t="s">
        <v>96</v>
      </c>
      <c r="D24" s="9" t="s">
        <v>53</v>
      </c>
      <c r="E24" s="1"/>
      <c r="F24" s="4" t="s">
        <v>7</v>
      </c>
      <c r="G24" s="1" t="s">
        <v>26</v>
      </c>
      <c r="H24" s="60">
        <v>126439.62</v>
      </c>
      <c r="I24" s="42"/>
      <c r="J24" s="53"/>
      <c r="K24" s="4"/>
      <c r="L24" s="4"/>
      <c r="M24" s="4"/>
      <c r="N24" s="4"/>
      <c r="O24" s="4"/>
      <c r="P24" s="4">
        <v>0</v>
      </c>
      <c r="Q24" s="4">
        <v>1</v>
      </c>
      <c r="R24" s="4"/>
      <c r="S24" s="4"/>
      <c r="T24" s="4"/>
      <c r="U24" s="4"/>
      <c r="V24" s="4"/>
      <c r="W24" s="4">
        <f t="shared" si="0"/>
        <v>0</v>
      </c>
      <c r="X24" s="4">
        <f t="shared" si="2"/>
        <v>126439.62</v>
      </c>
      <c r="Y24" s="4">
        <v>1</v>
      </c>
      <c r="Z24" s="4"/>
      <c r="AA24" s="4"/>
    </row>
    <row r="25" spans="1:27" s="3" customFormat="1" ht="109.5" customHeight="1" x14ac:dyDescent="0.25">
      <c r="A25" s="43"/>
      <c r="B25" s="79" t="s">
        <v>93</v>
      </c>
      <c r="C25" s="6" t="s">
        <v>23</v>
      </c>
      <c r="D25" s="9" t="s">
        <v>53</v>
      </c>
      <c r="E25" s="1"/>
      <c r="F25" s="4" t="s">
        <v>7</v>
      </c>
      <c r="G25" s="1" t="s">
        <v>26</v>
      </c>
      <c r="H25" s="60">
        <v>5000</v>
      </c>
      <c r="I25" s="42"/>
      <c r="J25" s="53"/>
      <c r="K25" s="4"/>
      <c r="L25" s="4"/>
      <c r="M25" s="4"/>
      <c r="N25" s="4"/>
      <c r="O25" s="4"/>
      <c r="P25" s="4">
        <v>1</v>
      </c>
      <c r="Q25" s="4">
        <v>0</v>
      </c>
      <c r="R25" s="4"/>
      <c r="S25" s="4"/>
      <c r="T25" s="4"/>
      <c r="U25" s="4"/>
      <c r="V25" s="4"/>
      <c r="W25" s="4">
        <f t="shared" si="0"/>
        <v>5000</v>
      </c>
      <c r="X25" s="4">
        <f t="shared" si="2"/>
        <v>0</v>
      </c>
      <c r="Y25" s="4">
        <v>1</v>
      </c>
      <c r="Z25" s="4"/>
      <c r="AA25" s="4"/>
    </row>
    <row r="26" spans="1:27" s="3" customFormat="1" ht="109.5" customHeight="1" x14ac:dyDescent="0.25">
      <c r="A26" s="43"/>
      <c r="B26" s="79" t="s">
        <v>94</v>
      </c>
      <c r="C26" s="6" t="s">
        <v>27</v>
      </c>
      <c r="D26" s="9" t="s">
        <v>54</v>
      </c>
      <c r="E26" s="1"/>
      <c r="F26" s="4" t="s">
        <v>7</v>
      </c>
      <c r="G26" s="1" t="s">
        <v>26</v>
      </c>
      <c r="H26" s="60">
        <v>3882</v>
      </c>
      <c r="I26" s="42"/>
      <c r="J26" s="53"/>
      <c r="K26" s="4"/>
      <c r="L26" s="4"/>
      <c r="M26" s="4"/>
      <c r="N26" s="4"/>
      <c r="O26" s="4"/>
      <c r="P26" s="4">
        <v>0</v>
      </c>
      <c r="Q26" s="4">
        <v>1</v>
      </c>
      <c r="R26" s="4"/>
      <c r="S26" s="4"/>
      <c r="T26" s="4"/>
      <c r="U26" s="4"/>
      <c r="V26" s="4"/>
      <c r="W26" s="4">
        <f t="shared" si="0"/>
        <v>0</v>
      </c>
      <c r="X26" s="4">
        <f t="shared" si="2"/>
        <v>3882</v>
      </c>
      <c r="Y26" s="4">
        <v>1</v>
      </c>
      <c r="Z26" s="4"/>
      <c r="AA26" s="4"/>
    </row>
    <row r="27" spans="1:27" s="3" customFormat="1" ht="109.5" customHeight="1" x14ac:dyDescent="0.25">
      <c r="A27" s="43"/>
      <c r="B27" s="76" t="s">
        <v>95</v>
      </c>
      <c r="C27" s="6" t="s">
        <v>56</v>
      </c>
      <c r="D27" s="9" t="s">
        <v>55</v>
      </c>
      <c r="E27" s="1"/>
      <c r="F27" s="4" t="s">
        <v>7</v>
      </c>
      <c r="G27" s="1" t="s">
        <v>26</v>
      </c>
      <c r="H27" s="74">
        <v>5563</v>
      </c>
      <c r="I27" s="42"/>
      <c r="J27" s="53"/>
      <c r="K27" s="4"/>
      <c r="L27" s="4"/>
      <c r="M27" s="4"/>
      <c r="N27" s="4"/>
      <c r="O27" s="4"/>
      <c r="P27" s="4">
        <v>1</v>
      </c>
      <c r="Q27" s="4">
        <v>1</v>
      </c>
      <c r="R27" s="4"/>
      <c r="S27" s="4"/>
      <c r="T27" s="4"/>
      <c r="U27" s="4"/>
      <c r="V27" s="4"/>
      <c r="W27" s="4">
        <f t="shared" si="0"/>
        <v>5563</v>
      </c>
      <c r="X27" s="4">
        <f t="shared" si="2"/>
        <v>5563</v>
      </c>
      <c r="Y27" s="4">
        <v>1</v>
      </c>
      <c r="Z27" s="4"/>
      <c r="AA27" s="4"/>
    </row>
    <row r="28" spans="1:27" s="3" customFormat="1" ht="109.5" customHeight="1" x14ac:dyDescent="0.25">
      <c r="A28" s="43"/>
      <c r="B28" s="79" t="s">
        <v>97</v>
      </c>
      <c r="C28" s="6" t="s">
        <v>23</v>
      </c>
      <c r="D28" s="9" t="s">
        <v>55</v>
      </c>
      <c r="E28" s="1"/>
      <c r="F28" s="4" t="s">
        <v>7</v>
      </c>
      <c r="G28" s="1" t="s">
        <v>26</v>
      </c>
      <c r="H28" s="74">
        <v>4102</v>
      </c>
      <c r="I28" s="42"/>
      <c r="J28" s="53"/>
      <c r="K28" s="4"/>
      <c r="L28" s="4"/>
      <c r="M28" s="4"/>
      <c r="N28" s="4"/>
      <c r="O28" s="4"/>
      <c r="P28" s="4">
        <v>1</v>
      </c>
      <c r="Q28" s="4">
        <v>0</v>
      </c>
      <c r="R28" s="4"/>
      <c r="S28" s="4"/>
      <c r="T28" s="4"/>
      <c r="U28" s="4"/>
      <c r="V28" s="4"/>
      <c r="W28" s="4">
        <f t="shared" si="0"/>
        <v>4102</v>
      </c>
      <c r="X28" s="4">
        <f t="shared" si="2"/>
        <v>0</v>
      </c>
      <c r="Y28" s="4">
        <v>1</v>
      </c>
      <c r="Z28" s="4"/>
      <c r="AA28" s="4"/>
    </row>
    <row r="29" spans="1:27" s="7" customFormat="1" ht="44.25" customHeight="1" x14ac:dyDescent="0.25">
      <c r="A29" s="54"/>
      <c r="B29" s="55"/>
      <c r="C29" s="56"/>
      <c r="D29" s="14"/>
      <c r="E29" s="55"/>
      <c r="G29" s="55"/>
      <c r="H29" s="61"/>
      <c r="I29" s="2"/>
      <c r="P29" s="72">
        <f>SUM(P5:P28)</f>
        <v>10</v>
      </c>
      <c r="Q29" s="72">
        <f t="shared" ref="Q29:U29" si="3">SUM(Q5:Q28)</f>
        <v>16</v>
      </c>
      <c r="R29" s="72">
        <f t="shared" si="3"/>
        <v>0</v>
      </c>
      <c r="S29" s="72">
        <f t="shared" si="3"/>
        <v>0</v>
      </c>
      <c r="T29" s="72">
        <f t="shared" si="3"/>
        <v>0</v>
      </c>
      <c r="U29" s="72">
        <f t="shared" si="3"/>
        <v>0</v>
      </c>
      <c r="V29" s="72">
        <f t="shared" ref="V29:AA29" si="4">SUM(V5:V28)</f>
        <v>0</v>
      </c>
      <c r="W29" s="72">
        <f t="shared" si="4"/>
        <v>56846.29</v>
      </c>
      <c r="X29" s="72">
        <f t="shared" si="4"/>
        <v>334798.82999999996</v>
      </c>
      <c r="Y29" s="72">
        <f t="shared" si="4"/>
        <v>8</v>
      </c>
      <c r="Z29" s="72">
        <f t="shared" si="4"/>
        <v>10</v>
      </c>
      <c r="AA29" s="72">
        <f t="shared" si="4"/>
        <v>6</v>
      </c>
    </row>
    <row r="30" spans="1:27" s="7" customFormat="1" ht="44.25" customHeight="1" thickBot="1" x14ac:dyDescent="0.3">
      <c r="A30" s="54"/>
      <c r="B30" s="55"/>
      <c r="C30" s="56"/>
      <c r="D30" s="14"/>
      <c r="E30" s="55"/>
      <c r="G30" s="55"/>
      <c r="H30" s="61"/>
      <c r="I30" s="2"/>
      <c r="P30" s="68">
        <f>+P29+Q29</f>
        <v>26</v>
      </c>
      <c r="Q30" s="67"/>
      <c r="R30" s="67"/>
      <c r="S30" s="67"/>
      <c r="T30" s="67"/>
      <c r="U30" s="67"/>
      <c r="V30" s="67"/>
      <c r="W30" s="67">
        <f>+W29+X29</f>
        <v>391645.11999999994</v>
      </c>
      <c r="X30" s="67"/>
      <c r="Y30" s="67">
        <f>+Y29+Z29+AA29</f>
        <v>24</v>
      </c>
      <c r="Z30" s="67"/>
      <c r="AA30" s="67"/>
    </row>
    <row r="31" spans="1:27" s="3" customFormat="1" ht="31.5" customHeight="1" x14ac:dyDescent="0.25">
      <c r="A31" s="13"/>
      <c r="B31" s="111" t="s">
        <v>30</v>
      </c>
      <c r="C31" s="112"/>
      <c r="D31" s="115">
        <v>12</v>
      </c>
      <c r="E31" s="5"/>
      <c r="G31" s="5"/>
      <c r="H31" s="62"/>
      <c r="I31"/>
    </row>
    <row r="32" spans="1:27" s="3" customFormat="1" ht="21" customHeight="1" thickBot="1" x14ac:dyDescent="0.3">
      <c r="A32" s="13"/>
      <c r="B32" s="113"/>
      <c r="C32" s="114"/>
      <c r="D32" s="116"/>
      <c r="E32" s="5"/>
      <c r="G32" s="5"/>
      <c r="H32" s="62"/>
      <c r="I32"/>
    </row>
    <row r="33" spans="1:15" ht="44.25" customHeight="1" thickBot="1" x14ac:dyDescent="0.3">
      <c r="A33" s="2"/>
      <c r="B33" s="45" t="s">
        <v>40</v>
      </c>
      <c r="C33" s="46">
        <v>7</v>
      </c>
      <c r="D33" s="45" t="s">
        <v>37</v>
      </c>
      <c r="E33" s="48"/>
      <c r="F33" s="49">
        <v>10</v>
      </c>
      <c r="G33" s="45" t="s">
        <v>39</v>
      </c>
      <c r="H33" s="49">
        <v>1</v>
      </c>
      <c r="I33" s="3"/>
      <c r="M33" s="3">
        <f>+K33+L33</f>
        <v>0</v>
      </c>
    </row>
    <row r="34" spans="1:15" ht="44.25" customHeight="1" thickBot="1" x14ac:dyDescent="0.3">
      <c r="A34" s="2"/>
      <c r="B34" s="45" t="s">
        <v>38</v>
      </c>
      <c r="C34" s="46">
        <v>1</v>
      </c>
      <c r="D34" s="45"/>
      <c r="E34" s="48"/>
      <c r="F34" s="49">
        <v>0</v>
      </c>
      <c r="G34" s="45"/>
      <c r="H34" s="49"/>
      <c r="I34" s="3"/>
      <c r="M34" s="3"/>
    </row>
    <row r="35" spans="1:15" ht="44.25" customHeight="1" x14ac:dyDescent="0.25">
      <c r="B35" s="102" t="s">
        <v>33</v>
      </c>
      <c r="C35" s="16" t="s">
        <v>6</v>
      </c>
      <c r="D35" s="47" t="s">
        <v>10</v>
      </c>
      <c r="E35" s="47" t="s">
        <v>8</v>
      </c>
      <c r="F35" s="47" t="s">
        <v>8</v>
      </c>
      <c r="G35" s="104" t="s">
        <v>11</v>
      </c>
      <c r="H35" s="106">
        <f>+C36+F36+D36</f>
        <v>24</v>
      </c>
      <c r="I35" s="15"/>
      <c r="K35">
        <f>+SUM(K5:K10)</f>
        <v>3</v>
      </c>
      <c r="L35">
        <f>+SUM(L5:L10)</f>
        <v>4</v>
      </c>
      <c r="M35" s="3">
        <f>+K35+L35</f>
        <v>7</v>
      </c>
      <c r="N35">
        <f>+SUM(N5:N10)</f>
        <v>2</v>
      </c>
      <c r="O35">
        <f>+SUM(O5:O10)</f>
        <v>1</v>
      </c>
    </row>
    <row r="36" spans="1:15" ht="44.25" customHeight="1" thickBot="1" x14ac:dyDescent="0.3">
      <c r="B36" s="103"/>
      <c r="C36" s="17">
        <f>+Y29</f>
        <v>8</v>
      </c>
      <c r="D36" s="17">
        <f>+Z29</f>
        <v>10</v>
      </c>
      <c r="E36" s="17">
        <f>+P35</f>
        <v>0</v>
      </c>
      <c r="F36" s="17">
        <f>+AA29</f>
        <v>6</v>
      </c>
      <c r="G36" s="105"/>
      <c r="H36" s="107"/>
      <c r="I36" s="15"/>
    </row>
    <row r="37" spans="1:15" ht="44.25" customHeight="1" thickBot="1" x14ac:dyDescent="0.3">
      <c r="B37" s="31" t="s">
        <v>34</v>
      </c>
      <c r="C37" s="32">
        <f>+P29</f>
        <v>10</v>
      </c>
      <c r="D37" s="32" t="s">
        <v>35</v>
      </c>
      <c r="E37" s="33"/>
      <c r="F37" s="52">
        <f>+W29</f>
        <v>56846.29</v>
      </c>
      <c r="G37" s="93" t="s">
        <v>36</v>
      </c>
      <c r="H37" s="94"/>
      <c r="I37" s="15"/>
    </row>
    <row r="38" spans="1:15" ht="44.25" customHeight="1" thickBot="1" x14ac:dyDescent="0.3">
      <c r="B38" s="28" t="s">
        <v>99</v>
      </c>
      <c r="C38" s="29">
        <f>+Q29</f>
        <v>16</v>
      </c>
      <c r="D38" s="29" t="s">
        <v>35</v>
      </c>
      <c r="E38" s="30"/>
      <c r="F38" s="50">
        <f>+X29</f>
        <v>334798.82999999996</v>
      </c>
      <c r="G38" s="95">
        <f>+F37+F38</f>
        <v>391645.11999999994</v>
      </c>
      <c r="H38" s="96"/>
      <c r="I38" s="15"/>
    </row>
    <row r="39" spans="1:15" ht="44.25" customHeight="1" thickBot="1" x14ac:dyDescent="0.3">
      <c r="B39" s="26" t="s">
        <v>31</v>
      </c>
      <c r="C39" s="25">
        <f>+R29</f>
        <v>0</v>
      </c>
      <c r="D39" s="20" t="s">
        <v>47</v>
      </c>
      <c r="E39" s="27"/>
      <c r="F39" s="25">
        <f>+T29</f>
        <v>0</v>
      </c>
      <c r="G39" s="20"/>
      <c r="H39" s="63"/>
      <c r="I39" s="15"/>
    </row>
    <row r="40" spans="1:15" ht="44.25" customHeight="1" thickBot="1" x14ac:dyDescent="0.3">
      <c r="B40" s="18" t="s">
        <v>32</v>
      </c>
      <c r="C40" s="19">
        <f>+S29</f>
        <v>0</v>
      </c>
      <c r="D40" s="22" t="s">
        <v>41</v>
      </c>
      <c r="E40" s="21"/>
      <c r="F40" s="19">
        <f>+U29</f>
        <v>0</v>
      </c>
      <c r="G40" s="20"/>
      <c r="H40" s="63"/>
      <c r="I40" s="15"/>
    </row>
    <row r="41" spans="1:15" ht="44.25" customHeight="1" x14ac:dyDescent="0.25">
      <c r="B41" s="87"/>
      <c r="C41" s="87"/>
      <c r="D41" s="23"/>
      <c r="E41" s="88"/>
      <c r="F41" s="87"/>
      <c r="G41" s="23"/>
      <c r="H41" s="89"/>
      <c r="I41" s="15"/>
    </row>
    <row r="42" spans="1:15" ht="44.25" customHeight="1" x14ac:dyDescent="0.25">
      <c r="B42" s="87"/>
      <c r="C42" s="87"/>
      <c r="D42" s="23"/>
      <c r="E42" s="88"/>
      <c r="F42" s="87"/>
      <c r="G42" s="23"/>
      <c r="H42" s="89"/>
      <c r="I42" s="15"/>
    </row>
    <row r="43" spans="1:15" ht="44.25" customHeight="1" x14ac:dyDescent="0.35">
      <c r="B43" s="23"/>
      <c r="C43" s="24"/>
    </row>
    <row r="44" spans="1:15" ht="27.75" customHeight="1" x14ac:dyDescent="0.35">
      <c r="B44" s="90" t="s">
        <v>9</v>
      </c>
      <c r="C44" s="91"/>
    </row>
    <row r="45" spans="1:15" ht="27.75" customHeight="1" x14ac:dyDescent="0.35">
      <c r="B45" s="7" t="s">
        <v>12</v>
      </c>
      <c r="C45" s="8"/>
    </row>
  </sheetData>
  <sortState xmlns:xlrd2="http://schemas.microsoft.com/office/spreadsheetml/2017/richdata2" ref="A35:I36">
    <sortCondition ref="A35"/>
  </sortState>
  <mergeCells count="11">
    <mergeCell ref="W1:X1"/>
    <mergeCell ref="G37:H37"/>
    <mergeCell ref="G38:H38"/>
    <mergeCell ref="A2:I2"/>
    <mergeCell ref="C1:I1"/>
    <mergeCell ref="B35:B36"/>
    <mergeCell ref="G35:G36"/>
    <mergeCell ref="H35:H36"/>
    <mergeCell ref="B3:I3"/>
    <mergeCell ref="B31:C32"/>
    <mergeCell ref="D31:D32"/>
  </mergeCells>
  <phoneticPr fontId="13" type="noConversion"/>
  <printOptions horizontalCentered="1" verticalCentered="1"/>
  <pageMargins left="0.25" right="0.25" top="0.75" bottom="0.75" header="0.3" footer="0.3"/>
  <pageSetup paperSize="9" scale="41" fitToHeight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C5" sqref="C5"/>
    </sheetView>
  </sheetViews>
  <sheetFormatPr baseColWidth="10" defaultRowHeight="15" x14ac:dyDescent="0.25"/>
  <cols>
    <col min="1" max="1" width="26.7109375" style="82" bestFit="1" customWidth="1"/>
    <col min="2" max="2" width="11.42578125" style="82"/>
    <col min="3" max="3" width="27.28515625" style="82" customWidth="1"/>
    <col min="4" max="16384" width="11.42578125" style="82"/>
  </cols>
  <sheetData>
    <row r="1" spans="1:3" ht="57" customHeight="1" x14ac:dyDescent="0.25">
      <c r="A1" s="82" t="s">
        <v>60</v>
      </c>
      <c r="B1" s="82">
        <v>13</v>
      </c>
      <c r="C1" s="83" t="s">
        <v>64</v>
      </c>
    </row>
    <row r="2" spans="1:3" ht="46.5" customHeight="1" x14ac:dyDescent="0.25">
      <c r="A2" s="82" t="s">
        <v>61</v>
      </c>
      <c r="B2" s="82">
        <v>5</v>
      </c>
      <c r="C2" s="83" t="s">
        <v>44</v>
      </c>
    </row>
    <row r="3" spans="1:3" ht="60" x14ac:dyDescent="0.25">
      <c r="A3" s="82" t="s">
        <v>62</v>
      </c>
      <c r="B3" s="82">
        <v>9</v>
      </c>
      <c r="C3" s="83" t="s">
        <v>65</v>
      </c>
    </row>
    <row r="4" spans="1:3" x14ac:dyDescent="0.25">
      <c r="A4" s="82" t="s">
        <v>66</v>
      </c>
      <c r="B4" s="82">
        <v>2</v>
      </c>
      <c r="C4" s="82" t="s">
        <v>67</v>
      </c>
    </row>
    <row r="5" spans="1:3" x14ac:dyDescent="0.25">
      <c r="A5" s="82" t="s">
        <v>63</v>
      </c>
      <c r="B5" s="82">
        <v>3</v>
      </c>
      <c r="C5" s="82" t="s">
        <v>68</v>
      </c>
    </row>
    <row r="9" spans="1:3" ht="15.75" thickBot="1" x14ac:dyDescent="0.3">
      <c r="A9" s="117">
        <v>516525.47</v>
      </c>
      <c r="B9" s="118"/>
    </row>
  </sheetData>
  <mergeCells count="1">
    <mergeCell ref="A9:B9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ssd191022</cp:lastModifiedBy>
  <cp:lastPrinted>2025-07-09T14:19:23Z</cp:lastPrinted>
  <dcterms:created xsi:type="dcterms:W3CDTF">2015-07-08T16:50:28Z</dcterms:created>
  <dcterms:modified xsi:type="dcterms:W3CDTF">2025-07-09T14:23:37Z</dcterms:modified>
</cp:coreProperties>
</file>